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icaño\Desktop\PROYECTO AULA 4IV4\P.A. TERCER PARCIAL\"/>
    </mc:Choice>
  </mc:AlternateContent>
  <bookViews>
    <workbookView xWindow="0" yWindow="0" windowWidth="20490" windowHeight="7755"/>
  </bookViews>
  <sheets>
    <sheet name="Hoja1" sheetId="1" r:id="rId1"/>
  </sheets>
  <externalReferences>
    <externalReference r:id="rId2"/>
  </externalReferences>
  <calcPr calcId="152511"/>
</workbook>
</file>

<file path=xl/calcChain.xml><?xml version="1.0" encoding="utf-8"?>
<calcChain xmlns="http://schemas.openxmlformats.org/spreadsheetml/2006/main">
  <c r="A28" i="1" l="1"/>
  <c r="I8" i="1" l="1"/>
  <c r="I10" i="1" s="1"/>
  <c r="I12" i="1" s="1"/>
  <c r="I14" i="1" s="1"/>
  <c r="I16" i="1" s="1"/>
  <c r="I18" i="1" s="1"/>
  <c r="I20" i="1" s="1"/>
  <c r="I23" i="1" s="1"/>
  <c r="I25" i="1" s="1"/>
  <c r="D28" i="1" l="1"/>
  <c r="D27" i="1"/>
  <c r="B26" i="1"/>
  <c r="D26" i="1" s="1"/>
  <c r="A26" i="1"/>
  <c r="D25" i="1"/>
  <c r="D24" i="1"/>
  <c r="D23" i="1"/>
  <c r="D22" i="1"/>
  <c r="D21" i="1"/>
  <c r="B29" i="1"/>
  <c r="A29" i="1"/>
  <c r="B28" i="1"/>
  <c r="B27" i="1"/>
  <c r="B25" i="1"/>
  <c r="B24" i="1"/>
  <c r="B23" i="1"/>
  <c r="B22" i="1"/>
  <c r="B21" i="1"/>
  <c r="A22" i="1"/>
  <c r="A21" i="1"/>
  <c r="A27" i="1"/>
  <c r="A25" i="1"/>
  <c r="A24" i="1"/>
  <c r="A23" i="1"/>
  <c r="D17" i="1"/>
  <c r="D16" i="1"/>
  <c r="D15" i="1"/>
  <c r="D14" i="1"/>
  <c r="B17" i="1"/>
  <c r="B16" i="1"/>
  <c r="B15" i="1"/>
  <c r="B14" i="1"/>
  <c r="A17" i="1"/>
  <c r="A16" i="1"/>
  <c r="A15" i="1"/>
  <c r="A14" i="1"/>
  <c r="D30" i="1" l="1"/>
  <c r="B30" i="1"/>
  <c r="B18" i="1"/>
  <c r="D18" i="1"/>
</calcChain>
</file>

<file path=xl/sharedStrings.xml><?xml version="1.0" encoding="utf-8"?>
<sst xmlns="http://schemas.openxmlformats.org/spreadsheetml/2006/main" count="83" uniqueCount="65">
  <si>
    <t>CONCEPTO</t>
  </si>
  <si>
    <t>FACTURADOS</t>
  </si>
  <si>
    <t>COBRADOS</t>
  </si>
  <si>
    <t>INGRESOS PROPIOS DE LA ACTIVIDAD:</t>
  </si>
  <si>
    <t>INGRESOS DE ENERO - DICIEMBRE DEL 2014</t>
  </si>
  <si>
    <t>GASTOS COMPRAS E INVERSIONES</t>
  </si>
  <si>
    <t>PAGADOS</t>
  </si>
  <si>
    <t xml:space="preserve">PROCEDIMIENTO PARA CALCULAR EL IMPUESTO ANUAL </t>
  </si>
  <si>
    <t>CONCEPTO:</t>
  </si>
  <si>
    <t xml:space="preserve">(-)INGRESOS EXENTOS </t>
  </si>
  <si>
    <t>(=)BASE DEL IMPUESTO</t>
  </si>
  <si>
    <t>(-)DEDUCCIONES AUTORIZADAS</t>
  </si>
  <si>
    <t xml:space="preserve">(-)DEDUCCIONES PERSONALES </t>
  </si>
  <si>
    <t xml:space="preserve">(+)NO DEDUCIBLES </t>
  </si>
  <si>
    <t xml:space="preserve">(=)IMPUESTO MARGINAL </t>
  </si>
  <si>
    <t xml:space="preserve">(+)CUOTA FIJA </t>
  </si>
  <si>
    <t>(=)ISR DEL EJERCICIO</t>
  </si>
  <si>
    <t xml:space="preserve">(=)I.S.R A CARGO O A FAVOR </t>
  </si>
  <si>
    <t xml:space="preserve">(-)I.S.R RETENIDO POR PERSONAS MORALES </t>
  </si>
  <si>
    <t xml:space="preserve">(-)I.S.R RETENIDO POR INSTITUCIONES BANCARIAS </t>
  </si>
  <si>
    <t xml:space="preserve">(-)I.S.R A FAVOR DE EJERCICIOS ANTERIORES </t>
  </si>
  <si>
    <t>MONTO:</t>
  </si>
  <si>
    <t>Total de Ingresos Percibidos</t>
  </si>
  <si>
    <t>Total de Deducciones Generales</t>
  </si>
  <si>
    <t xml:space="preserve">PROCEDIMIENTO PARA CALCULAR EL IMPUESTO ANUAL SEGÚN PROCEDIMIENTO SOBRE 35% </t>
  </si>
  <si>
    <t>Datos adicionales al 31 de Diciembre del 2014</t>
  </si>
  <si>
    <t>A)</t>
  </si>
  <si>
    <t>B)</t>
  </si>
  <si>
    <t>A) Cuenta con un automovil, el cual fue adquirido el 8 de Septiembre del 2011, en $202,000.00</t>
  </si>
  <si>
    <t>B) El inmueble fue adquirido en Marzo de 2008, en $745,000.00</t>
  </si>
  <si>
    <t>TOTAL DE DEPRECIACIONES ANUALES</t>
  </si>
  <si>
    <t xml:space="preserve">(=)I.S.R. DEL EJERCICIO </t>
  </si>
  <si>
    <t xml:space="preserve">(-)PAGOS PROVISIONALES EFECTUADOS DURANTE EJERCICIO </t>
  </si>
  <si>
    <t xml:space="preserve">(-)I.S.R A FAVOR ACTUALIZADO DE EJERCICIOS ANTERIORES </t>
  </si>
  <si>
    <t xml:space="preserve">(X) 35% </t>
  </si>
  <si>
    <t xml:space="preserve">(-) IMPUESTO PREDIAL ANUAL </t>
  </si>
  <si>
    <t xml:space="preserve">(=) BASE DEL IMPUESTO </t>
  </si>
  <si>
    <t xml:space="preserve">(+)PARTIDAS NO DEDUCIBLES </t>
  </si>
  <si>
    <t>(175,000)(25%)=43,750(DEPRECIACION ANUAL)</t>
  </si>
  <si>
    <t xml:space="preserve">43,750 X F.A. DE (JUNIO 2014/SEPTIEMBRE 2011)                      </t>
  </si>
  <si>
    <t>43,750 X (112.7220/100.9270)=1.1168</t>
  </si>
  <si>
    <t>(745,000)(5%)= 37,250 (DEPRECIACION ANUAL)</t>
  </si>
  <si>
    <t>37,250 X F.A. DE (JUNIO 2014/MARZO 2008)</t>
  </si>
  <si>
    <t>37,250 X  (112.7220/87.8804)=1.2826</t>
  </si>
  <si>
    <r>
      <t xml:space="preserve">(37,250)(1.2826)=                                                          </t>
    </r>
    <r>
      <rPr>
        <sz val="11"/>
        <color rgb="FF0070C0"/>
        <rFont val="Calibri"/>
        <family val="2"/>
        <scheme val="minor"/>
      </rPr>
      <t>$ 47,776.85</t>
    </r>
  </si>
  <si>
    <r>
      <t>(43,750)(1.1168)=</t>
    </r>
    <r>
      <rPr>
        <sz val="11"/>
        <color rgb="FF0070C0"/>
        <rFont val="Calibri"/>
        <family val="2"/>
        <scheme val="minor"/>
      </rPr>
      <t xml:space="preserve">                                                              $48,860</t>
    </r>
  </si>
  <si>
    <t xml:space="preserve">DEDUCCIONES GENERALES  </t>
  </si>
  <si>
    <t xml:space="preserve">(=)I.S.R A CARGO </t>
  </si>
  <si>
    <t>C) Durante 2013, en el mes de abril efectuó pagos provionales de I.S.R., por la actividad de $10,245.00</t>
  </si>
  <si>
    <t xml:space="preserve">D) Tiene I.S.R, retenido por instituciones bancarias de $956.00, generados por intereses en su cuenta de cheques. </t>
  </si>
  <si>
    <r>
      <t xml:space="preserve">(=) </t>
    </r>
    <r>
      <rPr>
        <b/>
        <sz val="11"/>
        <color theme="1"/>
        <rFont val="Calibri"/>
        <family val="2"/>
        <scheme val="minor"/>
      </rPr>
      <t>A ENTERAR I.S.R. A CARGO</t>
    </r>
  </si>
  <si>
    <t>(=) A ENTERAR I.S.R. A CARGO</t>
  </si>
  <si>
    <t xml:space="preserve">(X)% DE EXCEDENTE DE LIMITE INFERIOR </t>
  </si>
  <si>
    <t xml:space="preserve">(=)EXCEDENTE SOBRE LIMITE INFERIOR </t>
  </si>
  <si>
    <t xml:space="preserve">(-) LÍMITE INFERIOR </t>
  </si>
  <si>
    <t xml:space="preserve">(=)EXCEDENTE SOBRE LÍMITE INFERIOR </t>
  </si>
  <si>
    <t xml:space="preserve">(X)% SOBRE EXCEDENTE DE LÍMITE INFERIOR </t>
  </si>
  <si>
    <t>Inmueble: Mesones 21, Col. Centro, C.P. 12032, Del. Cuauhtémoc, Mexico D.F.</t>
  </si>
  <si>
    <t>Contribuyente:  Gabriel Salazar Cruz</t>
  </si>
  <si>
    <t xml:space="preserve">(-)LÍMITE INFERIOR </t>
  </si>
  <si>
    <t xml:space="preserve">(-)PAGOS PROVISIONALES EFECTUADOS DURANTE EL EJERCICIO  </t>
  </si>
  <si>
    <t xml:space="preserve"> INGRESOS ACUMULABLES DEL EJERCICIO </t>
  </si>
  <si>
    <t xml:space="preserve"> INGRESOS GRABADOS DEL EJERCICIO </t>
  </si>
  <si>
    <t>Actividad:            Uso o Goce Temporal de Bienes</t>
  </si>
  <si>
    <t>R.F.C.                     SACG-441201-MC4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</si>
</sst>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8" formatCode="&quot;$&quot;#,##0.00;[Red]\-&quot;$&quot;#,##0.00"/>
    <numFmt numFmtId="44" formatCode="_-&quot;$&quot;* #,##0.00_-;\-&quot;$&quot;* #,##0.00_-;_-&quot;$&quot;* &quot;-&quot;??_-;_-@_-"/>
    <numFmt numFmtId="164" formatCode="_-[$$-1004]* #,##0.00_ ;_-[$$-1004]* \-#,##0.00\ ;_-[$$-1004]* &quot;-&quot;??_ ;_-@_ "/>
    <numFmt numFmtId="165" formatCode="&quot;$&quot;#,##0.00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sz val="11"/>
      <color rgb="FF0070C0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double">
        <color auto="1"/>
      </left>
      <right style="double">
        <color auto="1"/>
      </right>
      <top style="double">
        <color auto="1"/>
      </top>
      <bottom style="double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double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06">
    <xf numFmtId="0" fontId="0" fillId="0" borderId="0" xfId="0"/>
    <xf numFmtId="0" fontId="0" fillId="0" borderId="3" xfId="0" applyBorder="1"/>
    <xf numFmtId="0" fontId="0" fillId="0" borderId="4" xfId="0" applyBorder="1" applyAlignment="1"/>
    <xf numFmtId="0" fontId="0" fillId="0" borderId="0" xfId="0" applyBorder="1" applyAlignment="1"/>
    <xf numFmtId="0" fontId="0" fillId="0" borderId="4" xfId="0" applyBorder="1" applyAlignment="1">
      <alignment horizontal="left"/>
    </xf>
    <xf numFmtId="44" fontId="0" fillId="0" borderId="0" xfId="1" applyFont="1" applyBorder="1" applyAlignment="1"/>
    <xf numFmtId="44" fontId="2" fillId="0" borderId="4" xfId="1" applyFont="1" applyBorder="1" applyAlignment="1">
      <alignment horizontal="center"/>
    </xf>
    <xf numFmtId="44" fontId="0" fillId="0" borderId="7" xfId="1" applyFont="1" applyBorder="1" applyAlignment="1"/>
    <xf numFmtId="44" fontId="0" fillId="0" borderId="3" xfId="1" applyFont="1" applyBorder="1" applyAlignment="1"/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44" fontId="0" fillId="0" borderId="3" xfId="1" applyFont="1" applyBorder="1"/>
    <xf numFmtId="44" fontId="2" fillId="0" borderId="3" xfId="1" applyFont="1" applyBorder="1"/>
    <xf numFmtId="44" fontId="2" fillId="0" borderId="3" xfId="1" applyFont="1" applyBorder="1" applyAlignment="1"/>
    <xf numFmtId="0" fontId="2" fillId="0" borderId="0" xfId="0" applyFont="1"/>
    <xf numFmtId="0" fontId="0" fillId="0" borderId="4" xfId="0" applyBorder="1"/>
    <xf numFmtId="9" fontId="0" fillId="0" borderId="3" xfId="2" applyFont="1" applyBorder="1"/>
    <xf numFmtId="0" fontId="2" fillId="0" borderId="4" xfId="0" applyFont="1" applyBorder="1" applyAlignment="1"/>
    <xf numFmtId="0" fontId="2" fillId="0" borderId="4" xfId="0" applyFont="1" applyBorder="1"/>
    <xf numFmtId="0" fontId="2" fillId="0" borderId="0" xfId="0" applyFont="1" applyBorder="1" applyAlignment="1"/>
    <xf numFmtId="0" fontId="0" fillId="0" borderId="0" xfId="0" applyBorder="1" applyAlignment="1">
      <alignment horizontal="center" vertical="center" wrapText="1"/>
    </xf>
    <xf numFmtId="44" fontId="2" fillId="0" borderId="0" xfId="1" applyFont="1" applyBorder="1" applyAlignment="1">
      <alignment horizontal="center"/>
    </xf>
    <xf numFmtId="0" fontId="0" fillId="0" borderId="0" xfId="0" applyBorder="1" applyAlignment="1">
      <alignment horizontal="left"/>
    </xf>
    <xf numFmtId="164" fontId="2" fillId="0" borderId="0" xfId="0" applyNumberFormat="1" applyFont="1" applyBorder="1"/>
    <xf numFmtId="0" fontId="2" fillId="0" borderId="13" xfId="0" applyFont="1" applyBorder="1" applyAlignment="1">
      <alignment vertical="center"/>
    </xf>
    <xf numFmtId="0" fontId="2" fillId="0" borderId="0" xfId="0" applyFont="1" applyBorder="1"/>
    <xf numFmtId="44" fontId="2" fillId="0" borderId="0" xfId="1" applyFont="1" applyBorder="1"/>
    <xf numFmtId="0" fontId="2" fillId="0" borderId="1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0" fillId="0" borderId="8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/>
    </xf>
    <xf numFmtId="0" fontId="0" fillId="0" borderId="12" xfId="0" applyBorder="1" applyAlignment="1">
      <alignment horizontal="left" vertical="center"/>
    </xf>
    <xf numFmtId="0" fontId="0" fillId="0" borderId="16" xfId="0" applyBorder="1" applyAlignment="1">
      <alignment horizontal="center" vertical="center" wrapText="1"/>
    </xf>
    <xf numFmtId="0" fontId="0" fillId="0" borderId="17" xfId="0" applyBorder="1" applyAlignment="1">
      <alignment horizontal="left" vertical="center"/>
    </xf>
    <xf numFmtId="0" fontId="2" fillId="0" borderId="16" xfId="0" applyFont="1" applyBorder="1" applyAlignment="1">
      <alignment vertical="center"/>
    </xf>
    <xf numFmtId="0" fontId="0" fillId="0" borderId="1" xfId="0" applyBorder="1" applyAlignment="1">
      <alignment horizontal="left" vertical="center"/>
    </xf>
    <xf numFmtId="0" fontId="0" fillId="0" borderId="1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17" xfId="0" applyFont="1" applyBorder="1" applyAlignment="1">
      <alignment vertical="center"/>
    </xf>
    <xf numFmtId="0" fontId="0" fillId="0" borderId="0" xfId="0" applyFont="1" applyBorder="1" applyAlignment="1">
      <alignment vertical="center"/>
    </xf>
    <xf numFmtId="0" fontId="0" fillId="0" borderId="12" xfId="0" applyFont="1" applyBorder="1" applyAlignment="1">
      <alignment vertical="center"/>
    </xf>
    <xf numFmtId="0" fontId="0" fillId="0" borderId="8" xfId="0" applyFont="1" applyBorder="1" applyAlignment="1">
      <alignment vertical="center"/>
    </xf>
    <xf numFmtId="165" fontId="0" fillId="0" borderId="3" xfId="0" applyNumberFormat="1" applyBorder="1"/>
    <xf numFmtId="165" fontId="0" fillId="0" borderId="3" xfId="0" applyNumberFormat="1" applyFont="1" applyBorder="1"/>
    <xf numFmtId="165" fontId="0" fillId="0" borderId="9" xfId="0" applyNumberFormat="1" applyBorder="1"/>
    <xf numFmtId="165" fontId="2" fillId="0" borderId="10" xfId="0" applyNumberFormat="1" applyFont="1" applyBorder="1"/>
    <xf numFmtId="0" fontId="0" fillId="0" borderId="4" xfId="0" applyBorder="1" applyAlignment="1">
      <alignment horizontal="left"/>
    </xf>
    <xf numFmtId="0" fontId="0" fillId="0" borderId="6" xfId="0" applyBorder="1" applyAlignment="1">
      <alignment horizontal="left"/>
    </xf>
    <xf numFmtId="0" fontId="0" fillId="0" borderId="5" xfId="0" applyBorder="1" applyAlignment="1">
      <alignment horizontal="left"/>
    </xf>
    <xf numFmtId="0" fontId="2" fillId="0" borderId="5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8" fontId="2" fillId="0" borderId="3" xfId="1" applyNumberFormat="1" applyFont="1" applyFill="1" applyBorder="1" applyAlignment="1">
      <alignment horizontal="center" vertical="center"/>
    </xf>
    <xf numFmtId="44" fontId="0" fillId="0" borderId="3" xfId="1" applyFont="1" applyBorder="1" applyAlignment="1">
      <alignment horizontal="right" vertical="top"/>
    </xf>
    <xf numFmtId="9" fontId="0" fillId="0" borderId="3" xfId="2" applyFont="1" applyBorder="1" applyAlignment="1">
      <alignment horizontal="right" vertical="top"/>
    </xf>
    <xf numFmtId="44" fontId="2" fillId="0" borderId="3" xfId="1" applyFont="1" applyBorder="1" applyAlignment="1">
      <alignment horizontal="right" vertical="center"/>
    </xf>
    <xf numFmtId="0" fontId="2" fillId="0" borderId="4" xfId="0" applyFont="1" applyFill="1" applyBorder="1" applyAlignment="1">
      <alignment horizontal="left" vertical="center"/>
    </xf>
    <xf numFmtId="0" fontId="2" fillId="0" borderId="6" xfId="0" applyFont="1" applyFill="1" applyBorder="1" applyAlignment="1">
      <alignment horizontal="left" vertical="center"/>
    </xf>
    <xf numFmtId="0" fontId="2" fillId="0" borderId="5" xfId="0" applyFont="1" applyFill="1" applyBorder="1" applyAlignment="1">
      <alignment horizontal="left" vertical="center"/>
    </xf>
    <xf numFmtId="0" fontId="2" fillId="0" borderId="9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4" xfId="0" applyBorder="1" applyAlignment="1">
      <alignment horizontal="left"/>
    </xf>
    <xf numFmtId="0" fontId="0" fillId="0" borderId="6" xfId="0" applyBorder="1" applyAlignment="1">
      <alignment horizontal="left"/>
    </xf>
    <xf numFmtId="0" fontId="0" fillId="0" borderId="5" xfId="0" applyBorder="1" applyAlignment="1">
      <alignment horizontal="left"/>
    </xf>
    <xf numFmtId="0" fontId="3" fillId="0" borderId="4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0" fontId="0" fillId="0" borderId="6" xfId="0" applyBorder="1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0" fontId="0" fillId="0" borderId="15" xfId="0" applyBorder="1" applyAlignment="1">
      <alignment horizontal="left"/>
    </xf>
    <xf numFmtId="0" fontId="2" fillId="0" borderId="4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4" fillId="0" borderId="4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4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2" fillId="0" borderId="1" xfId="0" applyFont="1" applyBorder="1" applyAlignment="1">
      <alignment horizontal="center" wrapText="1"/>
    </xf>
    <xf numFmtId="0" fontId="2" fillId="0" borderId="11" xfId="0" applyFont="1" applyBorder="1" applyAlignment="1">
      <alignment horizontal="center" wrapText="1"/>
    </xf>
    <xf numFmtId="0" fontId="2" fillId="0" borderId="2" xfId="0" applyFont="1" applyBorder="1" applyAlignment="1">
      <alignment horizontal="center" wrapText="1"/>
    </xf>
    <xf numFmtId="0" fontId="2" fillId="0" borderId="12" xfId="0" applyFont="1" applyBorder="1" applyAlignment="1">
      <alignment horizontal="center" wrapText="1"/>
    </xf>
    <xf numFmtId="0" fontId="2" fillId="0" borderId="8" xfId="0" applyFont="1" applyBorder="1" applyAlignment="1">
      <alignment horizontal="center" wrapText="1"/>
    </xf>
    <xf numFmtId="0" fontId="2" fillId="0" borderId="13" xfId="0" applyFont="1" applyBorder="1" applyAlignment="1">
      <alignment horizontal="center" wrapText="1"/>
    </xf>
    <xf numFmtId="0" fontId="6" fillId="0" borderId="4" xfId="0" applyFont="1" applyBorder="1" applyAlignment="1">
      <alignment horizontal="left"/>
    </xf>
    <xf numFmtId="0" fontId="6" fillId="0" borderId="6" xfId="0" applyFont="1" applyBorder="1" applyAlignment="1">
      <alignment horizontal="left"/>
    </xf>
    <xf numFmtId="0" fontId="6" fillId="0" borderId="5" xfId="0" applyFont="1" applyBorder="1" applyAlignment="1">
      <alignment horizontal="left"/>
    </xf>
    <xf numFmtId="0" fontId="2" fillId="0" borderId="0" xfId="0" applyFont="1" applyAlignment="1">
      <alignment horizontal="center" wrapText="1"/>
    </xf>
    <xf numFmtId="0" fontId="0" fillId="0" borderId="4" xfId="0" applyBorder="1" applyAlignment="1"/>
    <xf numFmtId="0" fontId="0" fillId="0" borderId="6" xfId="0" applyBorder="1" applyAlignment="1"/>
    <xf numFmtId="0" fontId="0" fillId="0" borderId="5" xfId="0" applyBorder="1" applyAlignment="1"/>
  </cellXfs>
  <cellStyles count="3">
    <cellStyle name="Moneda" xfId="1" builtinId="4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22860</xdr:colOff>
      <xdr:row>0</xdr:row>
      <xdr:rowOff>22860</xdr:rowOff>
    </xdr:from>
    <xdr:to>
      <xdr:col>3</xdr:col>
      <xdr:colOff>777875</xdr:colOff>
      <xdr:row>4</xdr:row>
      <xdr:rowOff>175260</xdr:rowOff>
    </xdr:to>
    <xdr:sp macro="" textlink="">
      <xdr:nvSpPr>
        <xdr:cNvPr id="2" name="1 CuadroTexto"/>
        <xdr:cNvSpPr txBox="1"/>
      </xdr:nvSpPr>
      <xdr:spPr>
        <a:xfrm>
          <a:off x="22860" y="213360"/>
          <a:ext cx="4692015" cy="914400"/>
        </a:xfrm>
        <a:prstGeom prst="rect">
          <a:avLst/>
        </a:prstGeom>
        <a:ln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MX" sz="1100" b="1"/>
            <a:t>CON LOS DATOS QUE SE PROPORCIONAN A CONTINUACION,</a:t>
          </a:r>
          <a:r>
            <a:rPr lang="es-MX" sz="1100" b="1" baseline="0"/>
            <a:t> DETERMINAR LA DECLARACION ANUAL DEL IMPUESTO I.S.R. CORRESPONDIENTE AL EJERCICIO 2015</a:t>
          </a:r>
          <a:r>
            <a:rPr lang="es-MX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, DE UN CONTRIBUYENDE P.F., CON USO O GOCE TEMPORAL DE BIENES, RENTANDO LOCALES Y DEPARTAMENTOS COMERCIALES, CON DOMICILIO FISCAL EN EL DF</a:t>
          </a:r>
          <a:endParaRPr lang="es-MX">
            <a:effectLst/>
          </a:endParaRPr>
        </a:p>
        <a:p>
          <a:pPr algn="ctr"/>
          <a:endParaRPr lang="es-MX" sz="1100" b="1"/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oshiba/Downloads/EJERCICIOS-PROVISIONALE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Sheet2"/>
      <sheetName val="Sheet3"/>
      <sheetName val="Sheet4"/>
    </sheetNames>
    <sheetDataSet>
      <sheetData sheetId="0" refreshError="1">
        <row r="10">
          <cell r="A10" t="str">
            <v>El Marcupial, S.A. de C.V.</v>
          </cell>
          <cell r="B10">
            <v>31500</v>
          </cell>
          <cell r="C10">
            <v>31500</v>
          </cell>
          <cell r="D10">
            <v>40000</v>
          </cell>
          <cell r="E10">
            <v>51000</v>
          </cell>
          <cell r="F10">
            <v>35500</v>
          </cell>
          <cell r="G10">
            <v>38000</v>
          </cell>
          <cell r="H10">
            <v>41000</v>
          </cell>
          <cell r="I10">
            <v>31578</v>
          </cell>
          <cell r="J10">
            <v>32034</v>
          </cell>
          <cell r="K10">
            <v>33000</v>
          </cell>
          <cell r="L10">
            <v>33000</v>
          </cell>
          <cell r="M10">
            <v>32400</v>
          </cell>
        </row>
        <row r="11">
          <cell r="A11" t="str">
            <v>ING. Roberto Sanchez</v>
          </cell>
          <cell r="B11">
            <v>0</v>
          </cell>
          <cell r="C11">
            <v>9000</v>
          </cell>
          <cell r="D11">
            <v>0</v>
          </cell>
          <cell r="E11">
            <v>12000</v>
          </cell>
          <cell r="F11">
            <v>10000</v>
          </cell>
          <cell r="G11">
            <v>0</v>
          </cell>
          <cell r="H11">
            <v>13000</v>
          </cell>
          <cell r="I11">
            <v>8100</v>
          </cell>
          <cell r="J11">
            <v>7000</v>
          </cell>
          <cell r="K11">
            <v>6555</v>
          </cell>
          <cell r="L11">
            <v>8000</v>
          </cell>
          <cell r="M11">
            <v>6930</v>
          </cell>
        </row>
        <row r="12">
          <cell r="A12" t="str">
            <v xml:space="preserve">C.P. Mauricio Hernandez </v>
          </cell>
          <cell r="B12">
            <v>11000</v>
          </cell>
          <cell r="C12">
            <v>9000</v>
          </cell>
          <cell r="D12">
            <v>5725</v>
          </cell>
          <cell r="E12">
            <v>6201</v>
          </cell>
          <cell r="F12">
            <v>0</v>
          </cell>
          <cell r="G12">
            <v>8125</v>
          </cell>
          <cell r="H12">
            <v>0</v>
          </cell>
          <cell r="I12">
            <v>11000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</row>
        <row r="13">
          <cell r="A13" t="str">
            <v>Super Depot, S.A. de C.V.</v>
          </cell>
          <cell r="B13">
            <v>31500</v>
          </cell>
          <cell r="C13">
            <v>33000</v>
          </cell>
          <cell r="D13">
            <v>0</v>
          </cell>
          <cell r="E13">
            <v>35000</v>
          </cell>
          <cell r="F13">
            <v>28000</v>
          </cell>
          <cell r="G13">
            <v>0</v>
          </cell>
          <cell r="H13">
            <v>38000</v>
          </cell>
          <cell r="I13">
            <v>31300</v>
          </cell>
          <cell r="J13">
            <v>32800</v>
          </cell>
          <cell r="K13">
            <v>31900</v>
          </cell>
          <cell r="L13">
            <v>33000</v>
          </cell>
          <cell r="M13">
            <v>0</v>
          </cell>
        </row>
        <row r="17">
          <cell r="A17" t="str">
            <v>Papeleria y Articulos de Oficina</v>
          </cell>
          <cell r="B17">
            <v>2900</v>
          </cell>
          <cell r="C17">
            <v>752</v>
          </cell>
          <cell r="D17">
            <v>1123</v>
          </cell>
          <cell r="E17">
            <v>678</v>
          </cell>
          <cell r="F17">
            <v>1110</v>
          </cell>
          <cell r="G17">
            <v>843</v>
          </cell>
          <cell r="H17">
            <v>1200</v>
          </cell>
          <cell r="I17">
            <v>800</v>
          </cell>
          <cell r="J17">
            <v>320</v>
          </cell>
          <cell r="K17">
            <v>2900</v>
          </cell>
          <cell r="L17">
            <v>1150</v>
          </cell>
          <cell r="M17">
            <v>789</v>
          </cell>
        </row>
        <row r="18">
          <cell r="A18" t="str">
            <v>Impuesto Predial Anual</v>
          </cell>
          <cell r="C18">
            <v>18500</v>
          </cell>
        </row>
        <row r="19">
          <cell r="A19" t="str">
            <v>Poliza de Seguros Anual</v>
          </cell>
          <cell r="B19">
            <v>18000</v>
          </cell>
        </row>
        <row r="20">
          <cell r="A20" t="str">
            <v>Sueldo de Recepcionista y Vigilante</v>
          </cell>
          <cell r="B20">
            <v>11000</v>
          </cell>
          <cell r="C20">
            <v>11000</v>
          </cell>
          <cell r="D20">
            <v>11000</v>
          </cell>
          <cell r="E20">
            <v>11000</v>
          </cell>
          <cell r="F20">
            <v>11000</v>
          </cell>
          <cell r="G20">
            <v>11000</v>
          </cell>
          <cell r="H20">
            <v>11000</v>
          </cell>
          <cell r="I20">
            <v>11000</v>
          </cell>
          <cell r="J20">
            <v>11000</v>
          </cell>
          <cell r="K20">
            <v>11000</v>
          </cell>
          <cell r="L20">
            <v>11000</v>
          </cell>
          <cell r="M20">
            <v>13000</v>
          </cell>
        </row>
        <row r="21">
          <cell r="A21" t="str">
            <v>3% Sobre Nomina</v>
          </cell>
          <cell r="B21">
            <v>220</v>
          </cell>
          <cell r="C21">
            <v>220</v>
          </cell>
          <cell r="D21">
            <v>220</v>
          </cell>
          <cell r="E21">
            <v>220</v>
          </cell>
          <cell r="F21">
            <v>220</v>
          </cell>
          <cell r="G21">
            <v>220</v>
          </cell>
          <cell r="H21">
            <v>220</v>
          </cell>
          <cell r="I21">
            <v>220</v>
          </cell>
          <cell r="J21">
            <v>220</v>
          </cell>
          <cell r="K21">
            <v>220</v>
          </cell>
          <cell r="L21">
            <v>220</v>
          </cell>
          <cell r="M21">
            <v>220</v>
          </cell>
        </row>
        <row r="22">
          <cell r="A22" t="str">
            <v>Cuotas IMSS</v>
          </cell>
          <cell r="B22">
            <v>1980</v>
          </cell>
          <cell r="C22">
            <v>1899</v>
          </cell>
          <cell r="D22">
            <v>2890</v>
          </cell>
          <cell r="E22">
            <v>1645</v>
          </cell>
          <cell r="F22">
            <v>3616</v>
          </cell>
          <cell r="G22">
            <v>1700</v>
          </cell>
          <cell r="H22">
            <v>2120</v>
          </cell>
          <cell r="I22">
            <v>0</v>
          </cell>
          <cell r="J22">
            <v>1235</v>
          </cell>
          <cell r="K22">
            <v>900</v>
          </cell>
          <cell r="L22">
            <v>1000</v>
          </cell>
          <cell r="M22">
            <v>1980</v>
          </cell>
        </row>
        <row r="23">
          <cell r="A23" t="str">
            <v>Comision a Agencia de Publicidad</v>
          </cell>
          <cell r="B23">
            <v>1100</v>
          </cell>
          <cell r="D23">
            <v>1350</v>
          </cell>
          <cell r="F23">
            <v>2120</v>
          </cell>
          <cell r="H23">
            <v>1500</v>
          </cell>
          <cell r="I23">
            <v>1100</v>
          </cell>
          <cell r="K23">
            <v>980</v>
          </cell>
        </row>
        <row r="24">
          <cell r="A24" t="str">
            <v>Soborno a un Abogado</v>
          </cell>
          <cell r="B24">
            <v>6000</v>
          </cell>
          <cell r="C24">
            <v>4000</v>
          </cell>
          <cell r="D24">
            <v>0</v>
          </cell>
          <cell r="E24">
            <v>1500</v>
          </cell>
          <cell r="F24">
            <v>2789</v>
          </cell>
          <cell r="G24">
            <v>0</v>
          </cell>
          <cell r="H24">
            <v>0</v>
          </cell>
          <cell r="I24">
            <v>0</v>
          </cell>
          <cell r="J24">
            <v>2500</v>
          </cell>
          <cell r="K24">
            <v>0</v>
          </cell>
          <cell r="L24">
            <v>0</v>
          </cell>
          <cell r="M24">
            <v>6000</v>
          </cell>
        </row>
        <row r="36">
          <cell r="B36">
            <v>31500</v>
          </cell>
          <cell r="C36">
            <v>31500</v>
          </cell>
          <cell r="D36">
            <v>40000</v>
          </cell>
          <cell r="E36">
            <v>51000</v>
          </cell>
          <cell r="F36">
            <v>35500</v>
          </cell>
          <cell r="G36">
            <v>38000</v>
          </cell>
          <cell r="H36">
            <v>41000</v>
          </cell>
          <cell r="I36">
            <v>31000</v>
          </cell>
          <cell r="J36">
            <v>32014</v>
          </cell>
          <cell r="K36">
            <v>33000</v>
          </cell>
          <cell r="L36">
            <v>32000</v>
          </cell>
          <cell r="M36">
            <v>30250</v>
          </cell>
        </row>
        <row r="37">
          <cell r="B37">
            <v>0</v>
          </cell>
          <cell r="C37">
            <v>9000</v>
          </cell>
          <cell r="D37">
            <v>0</v>
          </cell>
          <cell r="E37">
            <v>12000</v>
          </cell>
          <cell r="F37">
            <v>9000</v>
          </cell>
          <cell r="G37">
            <v>0</v>
          </cell>
          <cell r="H37">
            <v>13000</v>
          </cell>
          <cell r="I37">
            <v>8100</v>
          </cell>
          <cell r="J37">
            <v>7000</v>
          </cell>
          <cell r="K37">
            <v>6100</v>
          </cell>
          <cell r="L37">
            <v>8000</v>
          </cell>
          <cell r="M37">
            <v>6500</v>
          </cell>
        </row>
        <row r="38">
          <cell r="B38">
            <v>11000</v>
          </cell>
          <cell r="C38">
            <v>0</v>
          </cell>
          <cell r="D38">
            <v>5725</v>
          </cell>
          <cell r="E38">
            <v>6201</v>
          </cell>
          <cell r="F38">
            <v>0</v>
          </cell>
          <cell r="G38">
            <v>8125</v>
          </cell>
          <cell r="H38">
            <v>0</v>
          </cell>
          <cell r="I38">
            <v>9000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</row>
        <row r="39">
          <cell r="B39">
            <v>31500</v>
          </cell>
          <cell r="C39">
            <v>31500</v>
          </cell>
          <cell r="D39">
            <v>0</v>
          </cell>
          <cell r="E39">
            <v>34000</v>
          </cell>
          <cell r="F39">
            <v>25000</v>
          </cell>
          <cell r="G39">
            <v>0</v>
          </cell>
          <cell r="H39">
            <v>37000</v>
          </cell>
          <cell r="I39">
            <v>31000</v>
          </cell>
          <cell r="J39">
            <v>32500</v>
          </cell>
          <cell r="K39">
            <v>31900</v>
          </cell>
          <cell r="L39">
            <v>32678</v>
          </cell>
          <cell r="M39">
            <v>0</v>
          </cell>
        </row>
        <row r="43">
          <cell r="B43">
            <v>1115</v>
          </cell>
          <cell r="C43">
            <v>1752</v>
          </cell>
          <cell r="D43">
            <v>980</v>
          </cell>
          <cell r="E43">
            <v>678</v>
          </cell>
          <cell r="F43">
            <v>998</v>
          </cell>
          <cell r="G43">
            <v>843</v>
          </cell>
          <cell r="H43">
            <v>1150</v>
          </cell>
          <cell r="I43">
            <v>800</v>
          </cell>
          <cell r="J43">
            <v>300</v>
          </cell>
          <cell r="K43">
            <v>2700</v>
          </cell>
          <cell r="L43">
            <v>1010</v>
          </cell>
          <cell r="M43">
            <v>789</v>
          </cell>
        </row>
        <row r="44">
          <cell r="C44">
            <v>18500</v>
          </cell>
        </row>
        <row r="45">
          <cell r="B45">
            <v>18000</v>
          </cell>
        </row>
        <row r="46">
          <cell r="B46">
            <v>11000</v>
          </cell>
          <cell r="C46">
            <v>11000</v>
          </cell>
          <cell r="D46">
            <v>11000</v>
          </cell>
          <cell r="E46">
            <v>11000</v>
          </cell>
          <cell r="F46">
            <v>11000</v>
          </cell>
          <cell r="G46">
            <v>11000</v>
          </cell>
          <cell r="H46">
            <v>11000</v>
          </cell>
          <cell r="I46">
            <v>11000</v>
          </cell>
          <cell r="J46">
            <v>10900</v>
          </cell>
          <cell r="K46">
            <v>11000</v>
          </cell>
          <cell r="L46">
            <v>10800</v>
          </cell>
          <cell r="M46">
            <v>13000</v>
          </cell>
        </row>
        <row r="47">
          <cell r="B47">
            <v>215</v>
          </cell>
          <cell r="C47">
            <v>225</v>
          </cell>
          <cell r="D47">
            <v>215</v>
          </cell>
          <cell r="E47">
            <v>200</v>
          </cell>
          <cell r="F47">
            <v>225</v>
          </cell>
          <cell r="G47">
            <v>210</v>
          </cell>
          <cell r="H47">
            <v>200</v>
          </cell>
          <cell r="I47">
            <v>215</v>
          </cell>
          <cell r="J47">
            <v>200</v>
          </cell>
          <cell r="K47">
            <v>220</v>
          </cell>
          <cell r="L47">
            <v>190</v>
          </cell>
          <cell r="M47">
            <v>220</v>
          </cell>
        </row>
        <row r="48">
          <cell r="A48" t="str">
            <v>Recargos de Impuestos</v>
          </cell>
          <cell r="C48">
            <v>2</v>
          </cell>
          <cell r="F48">
            <v>2</v>
          </cell>
          <cell r="G48">
            <v>2</v>
          </cell>
          <cell r="H48">
            <v>2</v>
          </cell>
          <cell r="I48">
            <v>16</v>
          </cell>
          <cell r="J48">
            <v>4</v>
          </cell>
          <cell r="K48">
            <v>30</v>
          </cell>
          <cell r="L48">
            <v>22</v>
          </cell>
          <cell r="M48">
            <v>8</v>
          </cell>
        </row>
        <row r="49">
          <cell r="B49">
            <v>1980</v>
          </cell>
          <cell r="C49">
            <v>1899</v>
          </cell>
          <cell r="D49">
            <v>1645</v>
          </cell>
          <cell r="E49">
            <v>1500</v>
          </cell>
          <cell r="F49">
            <v>2879</v>
          </cell>
          <cell r="G49">
            <v>1700</v>
          </cell>
          <cell r="H49">
            <v>2000</v>
          </cell>
          <cell r="I49">
            <v>0</v>
          </cell>
          <cell r="J49">
            <v>1200</v>
          </cell>
          <cell r="K49">
            <v>820</v>
          </cell>
          <cell r="L49">
            <v>940</v>
          </cell>
          <cell r="M49">
            <v>1980</v>
          </cell>
        </row>
        <row r="50">
          <cell r="B50">
            <v>1100</v>
          </cell>
          <cell r="C50">
            <v>0</v>
          </cell>
          <cell r="D50">
            <v>1200</v>
          </cell>
          <cell r="E50">
            <v>0</v>
          </cell>
          <cell r="F50">
            <v>1978</v>
          </cell>
          <cell r="G50">
            <v>0</v>
          </cell>
          <cell r="H50">
            <v>1500</v>
          </cell>
          <cell r="I50">
            <v>1100</v>
          </cell>
          <cell r="J50">
            <v>0</v>
          </cell>
          <cell r="K50">
            <v>900</v>
          </cell>
          <cell r="L50">
            <v>0</v>
          </cell>
          <cell r="M50">
            <v>0</v>
          </cell>
        </row>
      </sheetData>
      <sheetData sheetId="1" refreshError="1"/>
      <sheetData sheetId="2" refreshError="1"/>
      <sheetData sheetId="3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5"/>
  <sheetViews>
    <sheetView tabSelected="1" view="pageBreakPreview" zoomScaleNormal="100" zoomScaleSheetLayoutView="100" workbookViewId="0">
      <selection activeCell="N40" sqref="A1:N40"/>
    </sheetView>
  </sheetViews>
  <sheetFormatPr baseColWidth="10" defaultRowHeight="15" x14ac:dyDescent="0.25"/>
  <cols>
    <col min="1" max="1" width="58" customWidth="1"/>
    <col min="2" max="2" width="18.140625" customWidth="1"/>
    <col min="3" max="3" width="2.42578125" customWidth="1"/>
    <col min="4" max="4" width="18.42578125" bestFit="1" customWidth="1"/>
    <col min="5" max="5" width="10.7109375" customWidth="1"/>
    <col min="6" max="6" width="16.5703125" customWidth="1"/>
    <col min="7" max="7" width="11.28515625" customWidth="1"/>
    <col min="8" max="8" width="22.140625" customWidth="1"/>
    <col min="9" max="9" width="27.28515625" customWidth="1"/>
    <col min="10" max="10" width="10.7109375" customWidth="1"/>
    <col min="13" max="13" width="39.42578125" customWidth="1"/>
    <col min="14" max="14" width="14.7109375" bestFit="1" customWidth="1"/>
  </cols>
  <sheetData>
    <row r="1" spans="1:14" ht="32.25" customHeight="1" x14ac:dyDescent="0.25">
      <c r="F1" s="84" t="s">
        <v>7</v>
      </c>
      <c r="G1" s="85"/>
      <c r="H1" s="85"/>
      <c r="I1" s="86"/>
      <c r="K1" s="93" t="s">
        <v>24</v>
      </c>
      <c r="L1" s="94"/>
      <c r="M1" s="94"/>
      <c r="N1" s="95"/>
    </row>
    <row r="2" spans="1:14" ht="15" customHeight="1" x14ac:dyDescent="0.25">
      <c r="F2" s="87"/>
      <c r="G2" s="88"/>
      <c r="H2" s="88"/>
      <c r="I2" s="89"/>
      <c r="K2" s="96"/>
      <c r="L2" s="97"/>
      <c r="M2" s="97"/>
      <c r="N2" s="98"/>
    </row>
    <row r="3" spans="1:14" x14ac:dyDescent="0.25">
      <c r="F3" s="78" t="s">
        <v>8</v>
      </c>
      <c r="G3" s="79"/>
      <c r="H3" s="80"/>
      <c r="I3" s="52" t="s">
        <v>21</v>
      </c>
      <c r="K3" s="78" t="s">
        <v>8</v>
      </c>
      <c r="L3" s="79"/>
      <c r="M3" s="80"/>
      <c r="N3" s="51" t="s">
        <v>21</v>
      </c>
    </row>
    <row r="4" spans="1:14" x14ac:dyDescent="0.25">
      <c r="F4" s="69" t="s">
        <v>62</v>
      </c>
      <c r="G4" s="70"/>
      <c r="H4" s="71"/>
      <c r="I4" s="54">
        <v>832593</v>
      </c>
      <c r="K4" s="69" t="s">
        <v>61</v>
      </c>
      <c r="L4" s="70"/>
      <c r="M4" s="71"/>
      <c r="N4" s="44">
        <v>832593</v>
      </c>
    </row>
    <row r="5" spans="1:14" x14ac:dyDescent="0.25">
      <c r="F5" s="69" t="s">
        <v>9</v>
      </c>
      <c r="G5" s="70"/>
      <c r="H5" s="71"/>
      <c r="I5" s="54">
        <v>0</v>
      </c>
      <c r="K5" s="99" t="s">
        <v>34</v>
      </c>
      <c r="L5" s="100"/>
      <c r="M5" s="101"/>
      <c r="N5" s="44">
        <v>291407.55</v>
      </c>
    </row>
    <row r="6" spans="1:14" x14ac:dyDescent="0.25">
      <c r="F6" s="69" t="s">
        <v>10</v>
      </c>
      <c r="G6" s="70"/>
      <c r="H6" s="71"/>
      <c r="I6" s="54">
        <v>832593</v>
      </c>
      <c r="K6" s="69" t="s">
        <v>35</v>
      </c>
      <c r="L6" s="70"/>
      <c r="M6" s="71"/>
      <c r="N6" s="44">
        <v>18500</v>
      </c>
    </row>
    <row r="7" spans="1:14" x14ac:dyDescent="0.25">
      <c r="A7" s="15" t="s">
        <v>58</v>
      </c>
      <c r="F7" s="99" t="s">
        <v>11</v>
      </c>
      <c r="G7" s="100"/>
      <c r="H7" s="101"/>
      <c r="I7" s="54">
        <v>308985.84999999998</v>
      </c>
      <c r="K7" s="69" t="s">
        <v>36</v>
      </c>
      <c r="L7" s="70"/>
      <c r="M7" s="71"/>
      <c r="N7" s="44">
        <v>522685.45</v>
      </c>
    </row>
    <row r="8" spans="1:14" x14ac:dyDescent="0.25">
      <c r="A8" s="15" t="s">
        <v>63</v>
      </c>
      <c r="F8" s="69" t="s">
        <v>10</v>
      </c>
      <c r="G8" s="70"/>
      <c r="H8" s="71"/>
      <c r="I8" s="54">
        <f>I6-I7</f>
        <v>523607.15</v>
      </c>
      <c r="K8" s="1" t="s">
        <v>12</v>
      </c>
      <c r="L8" s="1"/>
      <c r="M8" s="1"/>
      <c r="N8" s="44">
        <v>0</v>
      </c>
    </row>
    <row r="9" spans="1:14" x14ac:dyDescent="0.25">
      <c r="A9" s="15" t="s">
        <v>64</v>
      </c>
      <c r="F9" s="69" t="s">
        <v>12</v>
      </c>
      <c r="G9" s="70"/>
      <c r="H9" s="71"/>
      <c r="I9" s="54">
        <v>0</v>
      </c>
      <c r="K9" s="69" t="s">
        <v>10</v>
      </c>
      <c r="L9" s="70"/>
      <c r="M9" s="71"/>
      <c r="N9" s="44">
        <v>522685.45</v>
      </c>
    </row>
    <row r="10" spans="1:14" x14ac:dyDescent="0.25">
      <c r="A10" s="102" t="s">
        <v>57</v>
      </c>
      <c r="B10" s="102"/>
      <c r="C10" s="102"/>
      <c r="D10" s="102"/>
      <c r="F10" s="69" t="s">
        <v>10</v>
      </c>
      <c r="G10" s="70"/>
      <c r="H10" s="71"/>
      <c r="I10" s="54">
        <f>I8</f>
        <v>523607.15</v>
      </c>
      <c r="K10" s="69" t="s">
        <v>37</v>
      </c>
      <c r="L10" s="70"/>
      <c r="M10" s="71"/>
      <c r="N10" s="44">
        <v>0</v>
      </c>
    </row>
    <row r="11" spans="1:14" x14ac:dyDescent="0.25">
      <c r="A11" s="97"/>
      <c r="B11" s="97"/>
      <c r="C11" s="97"/>
      <c r="D11" s="97"/>
      <c r="F11" s="69" t="s">
        <v>13</v>
      </c>
      <c r="G11" s="70"/>
      <c r="H11" s="71"/>
      <c r="I11" s="54">
        <v>0</v>
      </c>
      <c r="K11" s="69" t="s">
        <v>10</v>
      </c>
      <c r="L11" s="70"/>
      <c r="M11" s="71"/>
      <c r="N11" s="44">
        <v>522685.45</v>
      </c>
    </row>
    <row r="12" spans="1:14" x14ac:dyDescent="0.25">
      <c r="A12" s="11" t="s">
        <v>0</v>
      </c>
      <c r="B12" s="78" t="s">
        <v>4</v>
      </c>
      <c r="C12" s="79"/>
      <c r="D12" s="80"/>
      <c r="F12" s="69" t="s">
        <v>10</v>
      </c>
      <c r="G12" s="70"/>
      <c r="H12" s="71"/>
      <c r="I12" s="54">
        <f>I10</f>
        <v>523607.15</v>
      </c>
      <c r="K12" s="69" t="s">
        <v>54</v>
      </c>
      <c r="L12" s="70"/>
      <c r="M12" s="71"/>
      <c r="N12" s="44">
        <v>392841.97</v>
      </c>
    </row>
    <row r="13" spans="1:14" x14ac:dyDescent="0.25">
      <c r="A13" s="9" t="s">
        <v>3</v>
      </c>
      <c r="B13" s="6" t="s">
        <v>1</v>
      </c>
      <c r="C13" s="8"/>
      <c r="D13" s="10" t="s">
        <v>2</v>
      </c>
      <c r="F13" s="69" t="s">
        <v>59</v>
      </c>
      <c r="G13" s="70"/>
      <c r="H13" s="71"/>
      <c r="I13" s="54">
        <v>392841.97</v>
      </c>
      <c r="K13" s="69" t="s">
        <v>55</v>
      </c>
      <c r="L13" s="70"/>
      <c r="M13" s="71"/>
      <c r="N13" s="44">
        <v>129843.48</v>
      </c>
    </row>
    <row r="14" spans="1:14" x14ac:dyDescent="0.25">
      <c r="A14" s="2" t="str">
        <f>[1]Sheet1!$A$10</f>
        <v>El Marcupial, S.A. de C.V.</v>
      </c>
      <c r="B14" s="8">
        <f>[1]Sheet1!$B$10+[1]Sheet1!$C$10+[1]Sheet1!$D$10+[1]Sheet1!$E$10+[1]Sheet1!$F$10+[1]Sheet1!$G$10+[1]Sheet1!$H$10+[1]Sheet1!$I$10+[1]Sheet1!$J$10+[1]Sheet1!$K$10+[1]Sheet1!$L$10+[1]Sheet1!$M$10</f>
        <v>430512</v>
      </c>
      <c r="C14" s="5"/>
      <c r="D14" s="12">
        <f>[1]Sheet1!$B$36+[1]Sheet1!$C$36+[1]Sheet1!$D$36+[1]Sheet1!$E$36+[1]Sheet1!$F$36+[1]Sheet1!$G$36+[1]Sheet1!$H$36+[1]Sheet1!$I$36+[1]Sheet1!$J$36+[1]Sheet1!$K$36+[1]Sheet1!$L$36+[1]Sheet1!$M$36</f>
        <v>426764</v>
      </c>
      <c r="F14" s="1" t="s">
        <v>53</v>
      </c>
      <c r="G14" s="1"/>
      <c r="H14" s="1"/>
      <c r="I14" s="54">
        <f>I12-I13</f>
        <v>130765.18000000005</v>
      </c>
      <c r="K14" s="48" t="s">
        <v>52</v>
      </c>
      <c r="L14" s="49"/>
      <c r="M14" s="50"/>
      <c r="N14" s="17">
        <v>0.3</v>
      </c>
    </row>
    <row r="15" spans="1:14" x14ac:dyDescent="0.25">
      <c r="A15" s="2" t="str">
        <f>[1]Sheet1!$A$11</f>
        <v>ING. Roberto Sanchez</v>
      </c>
      <c r="B15" s="8">
        <f>[1]Sheet1!$B$11+[1]Sheet1!$C$11+[1]Sheet1!$D$11+[1]Sheet1!$E$11+[1]Sheet1!$F$11+[1]Sheet1!$G$11+[1]Sheet1!$H$11+[1]Sheet1!$I$11+[1]Sheet1!$J$11+[1]Sheet1!$K$11+[1]Sheet1!$L$11+[1]Sheet1!$M$11</f>
        <v>80585</v>
      </c>
      <c r="C15" s="5"/>
      <c r="D15" s="12">
        <f>[1]Sheet1!$B$37+[1]Sheet1!$C$37+[1]Sheet1!$D$37+[1]Sheet1!$E$37+[1]Sheet1!$F$37+[1]Sheet1!$G$37+[1]Sheet1!$H$37+[1]Sheet1!$I$37+[1]Sheet1!$J$37+[1]Sheet1!$K$37+[1]Sheet1!$L$37+[1]Sheet1!$M$37</f>
        <v>78700</v>
      </c>
      <c r="F15" s="1" t="s">
        <v>56</v>
      </c>
      <c r="G15" s="1"/>
      <c r="H15" s="1"/>
      <c r="I15" s="55">
        <v>0.3</v>
      </c>
      <c r="K15" s="69" t="s">
        <v>14</v>
      </c>
      <c r="L15" s="70"/>
      <c r="M15" s="71"/>
      <c r="N15" s="44">
        <v>38953.040000000001</v>
      </c>
    </row>
    <row r="16" spans="1:14" x14ac:dyDescent="0.25">
      <c r="A16" s="2" t="str">
        <f>[1]Sheet1!$A$12</f>
        <v xml:space="preserve">C.P. Mauricio Hernandez </v>
      </c>
      <c r="B16" s="8">
        <f>[1]Sheet1!$B$12+[1]Sheet1!$C$12+[1]Sheet1!$D$12+[1]Sheet1!$E$12+[1]Sheet1!$F$12+[1]Sheet1!$G$12+[1]Sheet1!$H$12+[1]Sheet1!$I$12+[1]Sheet1!$J$12+[1]Sheet1!$K$12+[1]Sheet1!$L$12+[1]Sheet1!$M$12</f>
        <v>51051</v>
      </c>
      <c r="C16" s="5"/>
      <c r="D16" s="12">
        <f>[1]Sheet1!$B$38+[1]Sheet1!$C$38+[1]Sheet1!$D$38+[1]Sheet1!$E$38+[1]Sheet1!$F$38+[1]Sheet1!$G$38+[1]Sheet1!$H$38+[1]Sheet1!$I$38+[1]Sheet1!$J$38+[1]Sheet1!$K$38+[1]Sheet1!$L$38+[1]Sheet1!$M$38</f>
        <v>40051</v>
      </c>
      <c r="F16" s="69" t="s">
        <v>31</v>
      </c>
      <c r="G16" s="70"/>
      <c r="H16" s="71"/>
      <c r="I16" s="54">
        <f>I14*I15</f>
        <v>39229.554000000011</v>
      </c>
      <c r="K16" s="69" t="s">
        <v>15</v>
      </c>
      <c r="L16" s="70"/>
      <c r="M16" s="71"/>
      <c r="N16" s="44">
        <v>73703.41</v>
      </c>
    </row>
    <row r="17" spans="1:14" x14ac:dyDescent="0.25">
      <c r="A17" s="2" t="str">
        <f>[1]Sheet1!$A$13</f>
        <v>Super Depot, S.A. de C.V.</v>
      </c>
      <c r="B17" s="8">
        <f>[1]Sheet1!$B$13+[1]Sheet1!$C$13+[1]Sheet1!$D$13+[1]Sheet1!$E$13+[1]Sheet1!$F$13+[1]Sheet1!$G$13+[1]Sheet1!$H$13+[1]Sheet1!$I$13+[1]Sheet1!$J$13+[1]Sheet1!$K$13+[1]Sheet1!$L$13+[1]Sheet1!$M$13</f>
        <v>294500</v>
      </c>
      <c r="C17" s="5"/>
      <c r="D17" s="12">
        <f>[1]Sheet1!$B$39+[1]Sheet1!$C$39+[1]Sheet1!$D$39+[1]Sheet1!$E$39+[1]Sheet1!$F$39+[1]Sheet1!$G$39+[1]Sheet1!$H$39+[1]Sheet1!$I$39+[1]Sheet1!$J$39+[1]Sheet1!$K$39+[1]Sheet1!$L$39+[1]Sheet1!$M$39</f>
        <v>287078</v>
      </c>
      <c r="F17" s="69" t="s">
        <v>15</v>
      </c>
      <c r="G17" s="70"/>
      <c r="H17" s="71"/>
      <c r="I17" s="54">
        <v>73703.41</v>
      </c>
      <c r="K17" s="69" t="s">
        <v>16</v>
      </c>
      <c r="L17" s="70"/>
      <c r="M17" s="71"/>
      <c r="N17" s="44">
        <v>112656.45</v>
      </c>
    </row>
    <row r="18" spans="1:14" x14ac:dyDescent="0.25">
      <c r="A18" s="18" t="s">
        <v>22</v>
      </c>
      <c r="B18" s="14">
        <f>B14+B15+B16+B17</f>
        <v>856648</v>
      </c>
      <c r="C18" s="7"/>
      <c r="D18" s="13">
        <f>D14+D15+D16+D17</f>
        <v>832593</v>
      </c>
      <c r="F18" s="69" t="s">
        <v>16</v>
      </c>
      <c r="G18" s="70"/>
      <c r="H18" s="71"/>
      <c r="I18" s="54">
        <f>I16+I17</f>
        <v>112932.96400000001</v>
      </c>
      <c r="K18" s="69" t="s">
        <v>60</v>
      </c>
      <c r="L18" s="70"/>
      <c r="M18" s="71"/>
      <c r="N18" s="44">
        <v>10245</v>
      </c>
    </row>
    <row r="19" spans="1:14" x14ac:dyDescent="0.25">
      <c r="A19" s="3"/>
      <c r="B19" s="5"/>
      <c r="C19" s="5"/>
      <c r="F19" s="1" t="s">
        <v>32</v>
      </c>
      <c r="G19" s="1"/>
      <c r="H19" s="1"/>
      <c r="I19" s="54">
        <v>10245</v>
      </c>
      <c r="K19" s="69" t="s">
        <v>47</v>
      </c>
      <c r="L19" s="70"/>
      <c r="M19" s="71"/>
      <c r="N19" s="44">
        <v>102411.45</v>
      </c>
    </row>
    <row r="20" spans="1:14" x14ac:dyDescent="0.25">
      <c r="A20" s="9" t="s">
        <v>5</v>
      </c>
      <c r="B20" s="6" t="s">
        <v>1</v>
      </c>
      <c r="C20" s="8"/>
      <c r="D20" s="10" t="s">
        <v>6</v>
      </c>
      <c r="F20" s="69" t="s">
        <v>17</v>
      </c>
      <c r="G20" s="70"/>
      <c r="H20" s="71"/>
      <c r="I20" s="54">
        <f>I18-I19</f>
        <v>102687.96400000001</v>
      </c>
      <c r="K20" s="69" t="s">
        <v>18</v>
      </c>
      <c r="L20" s="70"/>
      <c r="M20" s="71"/>
      <c r="N20" s="44">
        <v>71384.2</v>
      </c>
    </row>
    <row r="21" spans="1:14" x14ac:dyDescent="0.25">
      <c r="A21" s="2" t="str">
        <f>[1]Sheet1!$A$17</f>
        <v>Papeleria y Articulos de Oficina</v>
      </c>
      <c r="B21" s="8">
        <f>[1]Sheet1!$B$17+[1]Sheet1!$C$17+[1]Sheet1!$D$17+[1]Sheet1!$E$17+[1]Sheet1!$F$17+[1]Sheet1!$G$17+[1]Sheet1!$H$17+[1]Sheet1!$I$17+[1]Sheet1!$J$17+[1]Sheet1!$K$17+[1]Sheet1!$L$17+[1]Sheet1!$M$17</f>
        <v>14565</v>
      </c>
      <c r="C21" s="5"/>
      <c r="D21" s="12">
        <f>[1]Sheet1!$B$43+[1]Sheet1!$C$43+[1]Sheet1!$D$43+[1]Sheet1!$E$43+[1]Sheet1!$F$43+[1]Sheet1!$G$43+[1]Sheet1!$H$43+[1]Sheet1!$I$43+[1]Sheet1!$J$43+[1]Sheet1!$K$43+[1]Sheet1!$L$43+[1]Sheet1!$M$43</f>
        <v>13115</v>
      </c>
      <c r="F21" s="1" t="s">
        <v>18</v>
      </c>
      <c r="G21" s="1"/>
      <c r="H21" s="1"/>
      <c r="I21" s="54">
        <v>71384.2</v>
      </c>
      <c r="K21" s="69" t="s">
        <v>19</v>
      </c>
      <c r="L21" s="70"/>
      <c r="M21" s="71"/>
      <c r="N21" s="45">
        <v>956</v>
      </c>
    </row>
    <row r="22" spans="1:14" x14ac:dyDescent="0.25">
      <c r="A22" s="2" t="str">
        <f>[1]Sheet1!$A$18</f>
        <v>Impuesto Predial Anual</v>
      </c>
      <c r="B22" s="8">
        <f>[1]Sheet1!$C$18</f>
        <v>18500</v>
      </c>
      <c r="C22" s="5"/>
      <c r="D22" s="12">
        <f>[1]Sheet1!$C$44</f>
        <v>18500</v>
      </c>
      <c r="F22" s="1" t="s">
        <v>19</v>
      </c>
      <c r="G22" s="1"/>
      <c r="H22" s="1"/>
      <c r="I22" s="54">
        <v>956</v>
      </c>
      <c r="K22" s="69" t="s">
        <v>47</v>
      </c>
      <c r="L22" s="70"/>
      <c r="M22" s="71"/>
      <c r="N22" s="44">
        <v>30071.25</v>
      </c>
    </row>
    <row r="23" spans="1:14" x14ac:dyDescent="0.25">
      <c r="A23" s="4" t="str">
        <f>[1]Sheet1!$A$19</f>
        <v>Poliza de Seguros Anual</v>
      </c>
      <c r="B23" s="8">
        <f>[1]Sheet1!$B$19</f>
        <v>18000</v>
      </c>
      <c r="C23" s="5"/>
      <c r="D23" s="12">
        <f>[1]Sheet1!$B$45</f>
        <v>18000</v>
      </c>
      <c r="F23" s="69" t="s">
        <v>17</v>
      </c>
      <c r="G23" s="70"/>
      <c r="H23" s="71"/>
      <c r="I23" s="54">
        <f>I20-I21-I22</f>
        <v>30347.76400000001</v>
      </c>
      <c r="K23" s="69" t="s">
        <v>20</v>
      </c>
      <c r="L23" s="70"/>
      <c r="M23" s="71"/>
      <c r="N23" s="44">
        <v>0</v>
      </c>
    </row>
    <row r="24" spans="1:14" ht="15.75" thickBot="1" x14ac:dyDescent="0.3">
      <c r="A24" s="2" t="str">
        <f>[1]Sheet1!$A$20</f>
        <v>Sueldo de Recepcionista y Vigilante</v>
      </c>
      <c r="B24" s="8">
        <f>[1]Sheet1!$B$20+[1]Sheet1!$C$20+[1]Sheet1!$D$20+[1]Sheet1!$E$20+[1]Sheet1!$F$20+[1]Sheet1!$G$20+[1]Sheet1!$H$20+[1]Sheet1!$I$20+[1]Sheet1!$J$20+[1]Sheet1!$K$20+[1]Sheet1!$L$20+[1]Sheet1!$M$20</f>
        <v>134000</v>
      </c>
      <c r="C24" s="5"/>
      <c r="D24" s="12">
        <f>[1]Sheet1!$B$46+[1]Sheet1!$C$46+[1]Sheet1!$D$46+[1]Sheet1!$E$46+[1]Sheet1!$F$46+[1]Sheet1!$G$46+[1]Sheet1!$H$46+[1]Sheet1!$I$46+[1]Sheet1!$J$46+[1]Sheet1!$K$46+[1]Sheet1!$L$46+[1]Sheet1!$M$46</f>
        <v>133700</v>
      </c>
      <c r="F24" s="1" t="s">
        <v>33</v>
      </c>
      <c r="G24" s="1"/>
      <c r="H24" s="1"/>
      <c r="I24" s="54">
        <v>0</v>
      </c>
      <c r="K24" s="103" t="s">
        <v>47</v>
      </c>
      <c r="L24" s="104"/>
      <c r="M24" s="105"/>
      <c r="N24" s="46">
        <v>30071.25</v>
      </c>
    </row>
    <row r="25" spans="1:14" ht="16.5" thickTop="1" thickBot="1" x14ac:dyDescent="0.3">
      <c r="A25" s="2" t="str">
        <f>[1]Sheet1!$A$21</f>
        <v>3% Sobre Nomina</v>
      </c>
      <c r="B25" s="8">
        <f>[1]Sheet1!$B$21+[1]Sheet1!$C$21+[1]Sheet1!$D$21+[1]Sheet1!$E$21+[1]Sheet1!$F$21+[1]Sheet1!$G$21+[1]Sheet1!$H$21+[1]Sheet1!$I$21+[1]Sheet1!$J$21+[1]Sheet1!$K$21+[1]Sheet1!$L$21+[1]Sheet1!$M$21</f>
        <v>2640</v>
      </c>
      <c r="C25" s="5"/>
      <c r="D25" s="12">
        <f>[1]Sheet1!$B$47+[1]Sheet1!$C$47+[1]Sheet1!$D$47+[1]Sheet1!$E$47+[1]Sheet1!$F$47+[1]Sheet1!$G$47+[1]Sheet1!$H$47+[1]Sheet1!$I$47+[1]Sheet1!$J$47+[1]Sheet1!$K$47+[1]Sheet1!$L$47+[1]Sheet1!$M$47</f>
        <v>2535</v>
      </c>
      <c r="F25" s="69" t="s">
        <v>17</v>
      </c>
      <c r="G25" s="70"/>
      <c r="H25" s="71"/>
      <c r="I25" s="54">
        <f>I23</f>
        <v>30347.76400000001</v>
      </c>
      <c r="K25" s="69" t="s">
        <v>50</v>
      </c>
      <c r="L25" s="70"/>
      <c r="M25" s="77"/>
      <c r="N25" s="47">
        <v>30071</v>
      </c>
    </row>
    <row r="26" spans="1:14" ht="16.5" thickTop="1" thickBot="1" x14ac:dyDescent="0.3">
      <c r="A26" s="16" t="str">
        <f>[1]Sheet1!$A$48</f>
        <v>Recargos de Impuestos</v>
      </c>
      <c r="B26" s="12">
        <f>[1]Sheet1!$C$48+[1]Sheet1!$F$48+[1]Sheet1!$G$48+[1]Sheet1!$H$48+[1]Sheet1!$I$48+[1]Sheet1!$J$48+[1]Sheet1!$K$48+[1]Sheet1!$L$48+[1]Sheet1!$M$48</f>
        <v>88</v>
      </c>
      <c r="D26" s="12">
        <f>B26</f>
        <v>88</v>
      </c>
      <c r="F26" s="90" t="s">
        <v>51</v>
      </c>
      <c r="G26" s="91"/>
      <c r="H26" s="92"/>
      <c r="I26" s="56">
        <v>30348</v>
      </c>
      <c r="K26" s="69" t="s">
        <v>50</v>
      </c>
      <c r="L26" s="70"/>
      <c r="M26" s="77"/>
      <c r="N26" s="47">
        <v>30071</v>
      </c>
    </row>
    <row r="27" spans="1:14" ht="15.75" thickTop="1" x14ac:dyDescent="0.25">
      <c r="A27" s="2" t="str">
        <f>[1]Sheet1!$A$22</f>
        <v>Cuotas IMSS</v>
      </c>
      <c r="B27" s="8">
        <f>[1]Sheet1!$B$22+[1]Sheet1!$C$22+[1]Sheet1!$D$22+[1]Sheet1!$E$22+[1]Sheet1!$F$22+[1]Sheet1!$G$22+[1]Sheet1!$H$22+[1]Sheet1!$I$22+[1]Sheet1!$J$22+[1]Sheet1!$K$22+[1]Sheet1!$L$22+[1]Sheet1!$M$22</f>
        <v>20965</v>
      </c>
      <c r="C27" s="5"/>
      <c r="D27" s="12">
        <f>[1]Sheet1!$B$49+[1]Sheet1!$C$49+[1]Sheet1!$D$49+[1]Sheet1!$E$49+[1]Sheet1!$F$49+[1]Sheet1!$G$49+[1]Sheet1!$H$49+[1]Sheet1!$I$49+[1]Sheet1!$J$49+[1]Sheet1!$K$49+[1]Sheet1!$L$49+[1]Sheet1!$M$49</f>
        <v>18543</v>
      </c>
      <c r="K27" s="23"/>
      <c r="L27" s="23"/>
      <c r="M27" s="23"/>
      <c r="N27" s="24"/>
    </row>
    <row r="28" spans="1:14" x14ac:dyDescent="0.25">
      <c r="A28" s="2" t="str">
        <f>[1]Sheet1!$A$23</f>
        <v>Comision a Agencia de Publicidad</v>
      </c>
      <c r="B28" s="8">
        <f>[1]Sheet1!$B$23+[1]Sheet1!$D$23+[1]Sheet1!$F$23+[1]Sheet1!$H$23+[1]Sheet1!$I$23+[1]Sheet1!$K$23</f>
        <v>8150</v>
      </c>
      <c r="C28" s="5"/>
      <c r="D28" s="12">
        <f>[1]Sheet1!$B$50+[1]Sheet1!$C$50+[1]Sheet1!$D$50+[1]Sheet1!$E$50+[1]Sheet1!$F$50+[1]Sheet1!$G$50+[1]Sheet1!$H$50+[1]Sheet1!$I$50+[1]Sheet1!$J$50+[1]Sheet1!$K$50+[1]Sheet1!$L$50+[1]Sheet1!$M$50</f>
        <v>7778</v>
      </c>
    </row>
    <row r="29" spans="1:14" x14ac:dyDescent="0.25">
      <c r="A29" s="2" t="str">
        <f>[1]Sheet1!$A$24</f>
        <v>Soborno a un Abogado</v>
      </c>
      <c r="B29" s="8">
        <f>[1]Sheet1!$B$24+[1]Sheet1!$C$24+[1]Sheet1!$D$24+[1]Sheet1!$E$24+[1]Sheet1!$F$24+[1]Sheet1!$G$24+[1]Sheet1!$H$24+[1]Sheet1!$I$24+[1]Sheet1!$J$24+[1]Sheet1!$K$24+[1]Sheet1!$L$24+[1]Sheet1!$M$24</f>
        <v>22789</v>
      </c>
      <c r="C29" s="5"/>
      <c r="D29" s="12">
        <v>0</v>
      </c>
    </row>
    <row r="30" spans="1:14" x14ac:dyDescent="0.25">
      <c r="A30" s="19" t="s">
        <v>23</v>
      </c>
      <c r="B30" s="13">
        <f>B21+B22+B23+B24+B25+B27+B28+B29</f>
        <v>239609</v>
      </c>
      <c r="D30" s="13">
        <f>D21+D22+D23+D24+D25+D26+D27+D28+D29</f>
        <v>212259</v>
      </c>
    </row>
    <row r="31" spans="1:14" x14ac:dyDescent="0.25">
      <c r="A31" s="26"/>
      <c r="B31" s="27"/>
      <c r="D31" s="27"/>
      <c r="F31" s="66" t="s">
        <v>46</v>
      </c>
      <c r="G31" s="67"/>
      <c r="H31" s="67"/>
      <c r="I31" s="68"/>
    </row>
    <row r="32" spans="1:14" ht="15" customHeight="1" x14ac:dyDescent="0.25">
      <c r="A32" s="26"/>
      <c r="B32" s="27"/>
      <c r="D32" s="27"/>
      <c r="F32" s="60" t="s">
        <v>26</v>
      </c>
      <c r="G32" s="32" t="s">
        <v>38</v>
      </c>
      <c r="H32" s="28"/>
      <c r="I32" s="29"/>
    </row>
    <row r="33" spans="1:10" x14ac:dyDescent="0.25">
      <c r="F33" s="61"/>
      <c r="G33" s="35" t="s">
        <v>39</v>
      </c>
      <c r="H33" s="21"/>
      <c r="I33" s="34"/>
    </row>
    <row r="34" spans="1:10" ht="15.75" x14ac:dyDescent="0.25">
      <c r="A34" s="81" t="s">
        <v>25</v>
      </c>
      <c r="B34" s="82"/>
      <c r="C34" s="82"/>
      <c r="D34" s="83"/>
      <c r="F34" s="61"/>
      <c r="G34" s="35" t="s">
        <v>40</v>
      </c>
      <c r="H34" s="21"/>
      <c r="I34" s="34"/>
    </row>
    <row r="35" spans="1:10" x14ac:dyDescent="0.25">
      <c r="A35" s="72" t="s">
        <v>28</v>
      </c>
      <c r="B35" s="73"/>
      <c r="C35" s="73"/>
      <c r="D35" s="74"/>
      <c r="F35" s="62"/>
      <c r="G35" s="33" t="s">
        <v>45</v>
      </c>
      <c r="H35" s="30"/>
      <c r="I35" s="31"/>
    </row>
    <row r="36" spans="1:10" x14ac:dyDescent="0.25">
      <c r="A36" s="72" t="s">
        <v>29</v>
      </c>
      <c r="B36" s="73"/>
      <c r="C36" s="73"/>
      <c r="D36" s="74"/>
      <c r="F36" s="63" t="s">
        <v>27</v>
      </c>
      <c r="G36" s="37" t="s">
        <v>41</v>
      </c>
      <c r="H36" s="38"/>
      <c r="I36" s="39"/>
    </row>
    <row r="37" spans="1:10" x14ac:dyDescent="0.25">
      <c r="A37" s="72" t="s">
        <v>48</v>
      </c>
      <c r="B37" s="73"/>
      <c r="C37" s="73"/>
      <c r="D37" s="74"/>
      <c r="F37" s="64"/>
      <c r="G37" s="40" t="s">
        <v>42</v>
      </c>
      <c r="H37" s="41"/>
      <c r="I37" s="36"/>
    </row>
    <row r="38" spans="1:10" x14ac:dyDescent="0.25">
      <c r="A38" s="72" t="s">
        <v>49</v>
      </c>
      <c r="B38" s="75"/>
      <c r="C38" s="75"/>
      <c r="D38" s="76"/>
      <c r="F38" s="64"/>
      <c r="G38" s="40" t="s">
        <v>43</v>
      </c>
      <c r="H38" s="41"/>
      <c r="I38" s="36"/>
      <c r="J38" s="20"/>
    </row>
    <row r="39" spans="1:10" ht="30.6" customHeight="1" x14ac:dyDescent="0.25">
      <c r="F39" s="65"/>
      <c r="G39" s="42" t="s">
        <v>44</v>
      </c>
      <c r="H39" s="43"/>
      <c r="I39" s="25"/>
    </row>
    <row r="40" spans="1:10" ht="33.75" customHeight="1" x14ac:dyDescent="0.25">
      <c r="F40" s="57" t="s">
        <v>30</v>
      </c>
      <c r="G40" s="58"/>
      <c r="H40" s="59"/>
      <c r="I40" s="53">
        <v>96636.85</v>
      </c>
    </row>
    <row r="41" spans="1:10" ht="45.6" customHeight="1" x14ac:dyDescent="0.25">
      <c r="J41" s="21"/>
    </row>
    <row r="42" spans="1:10" ht="36" customHeight="1" x14ac:dyDescent="0.25">
      <c r="J42" s="21"/>
    </row>
    <row r="43" spans="1:10" ht="35.25" customHeight="1" x14ac:dyDescent="0.25">
      <c r="J43" s="21"/>
    </row>
    <row r="44" spans="1:10" ht="39" customHeight="1" x14ac:dyDescent="0.25">
      <c r="J44" s="21"/>
    </row>
    <row r="45" spans="1:10" x14ac:dyDescent="0.25">
      <c r="J45" s="22"/>
    </row>
  </sheetData>
  <sheetProtection algorithmName="SHA-512" hashValue="eBb765aaLh/wAsy7qyj82bq2w5GYjiz8slrImXwOaZy/eNxfqIkNs+eIopemilBsN0rpVQZHyDd344awdT6mVA==" saltValue="0QQgCEN0w0P2kKp5DETSiw==" spinCount="100000" sheet="1" objects="1" scenarios="1"/>
  <mergeCells count="53">
    <mergeCell ref="K24:M24"/>
    <mergeCell ref="K15:M15"/>
    <mergeCell ref="K16:M16"/>
    <mergeCell ref="K13:M13"/>
    <mergeCell ref="K12:M12"/>
    <mergeCell ref="K19:M19"/>
    <mergeCell ref="K20:M20"/>
    <mergeCell ref="K21:M21"/>
    <mergeCell ref="K22:M22"/>
    <mergeCell ref="K23:M23"/>
    <mergeCell ref="A10:D11"/>
    <mergeCell ref="K5:M5"/>
    <mergeCell ref="K4:M4"/>
    <mergeCell ref="K17:M17"/>
    <mergeCell ref="K18:M18"/>
    <mergeCell ref="K11:M11"/>
    <mergeCell ref="K10:M10"/>
    <mergeCell ref="K9:M9"/>
    <mergeCell ref="K7:M7"/>
    <mergeCell ref="K6:M6"/>
    <mergeCell ref="K25:M25"/>
    <mergeCell ref="K26:M26"/>
    <mergeCell ref="A35:D35"/>
    <mergeCell ref="B12:D12"/>
    <mergeCell ref="F23:H23"/>
    <mergeCell ref="A34:D34"/>
    <mergeCell ref="F1:I2"/>
    <mergeCell ref="F3:H3"/>
    <mergeCell ref="F26:H26"/>
    <mergeCell ref="K1:N2"/>
    <mergeCell ref="K3:M3"/>
    <mergeCell ref="F17:H17"/>
    <mergeCell ref="F18:H18"/>
    <mergeCell ref="F13:H13"/>
    <mergeCell ref="A37:D37"/>
    <mergeCell ref="A38:D38"/>
    <mergeCell ref="A36:D36"/>
    <mergeCell ref="F40:H40"/>
    <mergeCell ref="F32:F35"/>
    <mergeCell ref="F36:F39"/>
    <mergeCell ref="F31:I31"/>
    <mergeCell ref="F4:H4"/>
    <mergeCell ref="F7:H7"/>
    <mergeCell ref="F16:H16"/>
    <mergeCell ref="F5:H5"/>
    <mergeCell ref="F25:H25"/>
    <mergeCell ref="F6:H6"/>
    <mergeCell ref="F8:H8"/>
    <mergeCell ref="F9:H9"/>
    <mergeCell ref="F10:H10"/>
    <mergeCell ref="F11:H11"/>
    <mergeCell ref="F12:H12"/>
    <mergeCell ref="F20:H20"/>
  </mergeCells>
  <pageMargins left="1.8" right="0.7" top="0.75" bottom="0.75" header="0.3" footer="0.3"/>
  <pageSetup scale="28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Fernando Angeles</dc:creator>
  <cp:lastModifiedBy>Ricaño</cp:lastModifiedBy>
  <cp:lastPrinted>2015-06-26T15:55:58Z</cp:lastPrinted>
  <dcterms:created xsi:type="dcterms:W3CDTF">2015-06-22T02:27:30Z</dcterms:created>
  <dcterms:modified xsi:type="dcterms:W3CDTF">2015-06-29T08:31:10Z</dcterms:modified>
</cp:coreProperties>
</file>